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LENOVO\Yandex.Disk\Разное доки по сайтам\Для бота, демо и т.п\"/>
    </mc:Choice>
  </mc:AlternateContent>
  <xr:revisionPtr revIDLastSave="0" documentId="8_{1ACA3193-2316-402B-B048-DFBE5E568E60}" xr6:coauthVersionLast="47" xr6:coauthVersionMax="47" xr10:uidLastSave="{00000000-0000-0000-0000-000000000000}"/>
  <bookViews>
    <workbookView xWindow="780" yWindow="780" windowWidth="21600" windowHeight="11385" xr2:uid="{00000000-000D-0000-FFFF-FFFF00000000}"/>
  </bookViews>
  <sheets>
    <sheet name="2022" sheetId="5" r:id="rId1"/>
  </sheets>
  <definedNames>
    <definedName name="_xlnm.Print_Area" localSheetId="0">'2022'!$A$1:$E$88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7" i="5" l="1"/>
  <c r="E44" i="5" l="1"/>
  <c r="E81" i="5"/>
  <c r="E67" i="5"/>
  <c r="E65" i="5"/>
  <c r="E54" i="5"/>
  <c r="F16" i="5"/>
  <c r="F15" i="5"/>
  <c r="C79" i="5" l="1"/>
  <c r="E42" i="5" l="1"/>
  <c r="E84" i="5" l="1"/>
  <c r="E43" i="5"/>
  <c r="E83" i="5" l="1"/>
  <c r="E35" i="5"/>
  <c r="E34" i="5" l="1"/>
  <c r="E33" i="5" l="1"/>
  <c r="E82" i="5" l="1"/>
  <c r="E80" i="5"/>
  <c r="E52" i="5" l="1"/>
  <c r="E69" i="5"/>
  <c r="E79" i="5"/>
  <c r="E85" i="5" s="1"/>
  <c r="F85" i="5" s="1"/>
  <c r="E55" i="5"/>
  <c r="E38" i="5"/>
  <c r="E31" i="5" l="1"/>
  <c r="E53" i="5" l="1"/>
  <c r="E13" i="5"/>
  <c r="F13" i="5" s="1"/>
  <c r="G13" i="5" s="1"/>
  <c r="H13" i="5" s="1"/>
  <c r="E30" i="5"/>
  <c r="E32" i="5" l="1"/>
  <c r="E41" i="5"/>
  <c r="E40" i="5"/>
  <c r="E39" i="5"/>
  <c r="E46" i="5" l="1"/>
  <c r="E51" i="5"/>
  <c r="E50" i="5"/>
  <c r="E49" i="5"/>
  <c r="E48" i="5"/>
  <c r="E66" i="5"/>
  <c r="E64" i="5"/>
  <c r="E63" i="5"/>
  <c r="E29" i="5"/>
  <c r="E36" i="5" s="1"/>
  <c r="E25" i="5"/>
  <c r="E24" i="5"/>
  <c r="E23" i="5"/>
  <c r="E22" i="5"/>
  <c r="E59" i="5"/>
  <c r="E70" i="5" l="1"/>
  <c r="E26" i="5"/>
  <c r="E27" i="5" s="1"/>
  <c r="E56" i="5" l="1"/>
  <c r="E57" i="5" s="1"/>
  <c r="E61" i="5" l="1"/>
  <c r="E71" i="5" s="1"/>
  <c r="F71" i="5" s="1"/>
  <c r="E12" i="5" l="1"/>
  <c r="E17" i="5" s="1"/>
  <c r="E86" i="5"/>
  <c r="E76" i="5"/>
  <c r="F12" i="5" l="1"/>
  <c r="F17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Sergey K</author>
  </authors>
  <commentList>
    <comment ref="D76" authorId="0" shapeId="0" xr:uid="{00000000-0006-0000-0000-000001000000}">
      <text>
        <r>
          <rPr>
            <b/>
            <sz val="10"/>
            <color indexed="81"/>
            <rFont val="Calibri"/>
            <family val="2"/>
            <charset val="204"/>
          </rPr>
          <t>Sergey K:</t>
        </r>
        <r>
          <rPr>
            <sz val="10"/>
            <color indexed="81"/>
            <rFont val="Calibri"/>
            <family val="2"/>
            <charset val="204"/>
          </rPr>
          <t xml:space="preserve">
-21 участок по 1й линии
</t>
        </r>
      </text>
    </comment>
  </commentList>
</comments>
</file>

<file path=xl/sharedStrings.xml><?xml version="1.0" encoding="utf-8"?>
<sst xmlns="http://schemas.openxmlformats.org/spreadsheetml/2006/main" count="147" uniqueCount="113">
  <si>
    <t>Услуги банка (обслуживание расчетного счета)</t>
  </si>
  <si>
    <t>по решению собрания</t>
  </si>
  <si>
    <t>ЦЕЛЕВЫЕ ВЗНОСЫ</t>
  </si>
  <si>
    <t>Планируемое поступление от членов СНТ в 2019 году</t>
  </si>
  <si>
    <t>ЧЛЕНСКИЕ ВЗНОСЫ</t>
  </si>
  <si>
    <t>6.1</t>
  </si>
  <si>
    <t>Установка забора по периметру СТСН + калитки + откатные ворота</t>
  </si>
  <si>
    <t>Электросетевое хозяйство</t>
  </si>
  <si>
    <t>Целевой взнос на установку забора (ограждения) + 9 калиток + 3 откатных ворот</t>
  </si>
  <si>
    <t>площадь участков в СТСН</t>
  </si>
  <si>
    <t>Председатель Товарищества</t>
  </si>
  <si>
    <t>Сторож</t>
  </si>
  <si>
    <t>Почтовые услуги</t>
  </si>
  <si>
    <t>1.2.</t>
  </si>
  <si>
    <t>1.1.</t>
  </si>
  <si>
    <t>Количество всех участков в СНТ</t>
  </si>
  <si>
    <t>Итого ожидаемые поступления (руб.)</t>
  </si>
  <si>
    <t>Целевой взнос</t>
  </si>
  <si>
    <t xml:space="preserve">Членский взнос </t>
  </si>
  <si>
    <t>Очистка дорог от снега в зимний сезон</t>
  </si>
  <si>
    <t>Сумма (руб.)</t>
  </si>
  <si>
    <t>Итого:</t>
  </si>
  <si>
    <t xml:space="preserve">Юридические услуги </t>
  </si>
  <si>
    <t>на год</t>
  </si>
  <si>
    <t xml:space="preserve">Обрезка и утилизация деревьев под линиями электропередач </t>
  </si>
  <si>
    <t>Заместитель председателя Товарищества</t>
  </si>
  <si>
    <t xml:space="preserve">Услуги по бухгалтерскому обслуживанию </t>
  </si>
  <si>
    <t>Земельный налог на земли общего пользования (рассчитывается ежегодно, согласно справки о кадастровой стоимости общественных земель и коэффициэнта налога)</t>
  </si>
  <si>
    <t>Оплата работ по снятию контрольных показаний уличных электросчетчиков</t>
  </si>
  <si>
    <t>1.3.</t>
  </si>
  <si>
    <t xml:space="preserve">Оплата работ по обслуживанию трансформатора </t>
  </si>
  <si>
    <t xml:space="preserve">Планируемые доходы </t>
  </si>
  <si>
    <t xml:space="preserve">Планируемые расходы </t>
  </si>
  <si>
    <t>Наименование</t>
  </si>
  <si>
    <t>Всего:</t>
  </si>
  <si>
    <t xml:space="preserve">Земельный налог на земли общего пользования </t>
  </si>
  <si>
    <t>Хозяйственные расходы</t>
  </si>
  <si>
    <t>Общехозяйственные расходы</t>
  </si>
  <si>
    <t xml:space="preserve">Электронная бухгалтерская отчетность СБИС </t>
  </si>
  <si>
    <t>5.1.</t>
  </si>
  <si>
    <t>Расходы на содержание территории</t>
  </si>
  <si>
    <t>Сумма взноса с одного участка (руб.)</t>
  </si>
  <si>
    <t>Электрик (отв. лицо с допуском по э/безопасности 4 гр. до 1000 В)</t>
  </si>
  <si>
    <t>Периодичность (количество)</t>
  </si>
  <si>
    <t>Цена (руб.)</t>
  </si>
  <si>
    <t>7.1.</t>
  </si>
  <si>
    <t>7.2.</t>
  </si>
  <si>
    <t>7.3.</t>
  </si>
  <si>
    <t>7.4.</t>
  </si>
  <si>
    <t>7.5.</t>
  </si>
  <si>
    <t>7.6.</t>
  </si>
  <si>
    <t>7.7.</t>
  </si>
  <si>
    <t>6.1.</t>
  </si>
  <si>
    <t>4.1.</t>
  </si>
  <si>
    <t>4.2.</t>
  </si>
  <si>
    <t>4.3.</t>
  </si>
  <si>
    <t>4.4.</t>
  </si>
  <si>
    <t>4.5.</t>
  </si>
  <si>
    <t>4.6.</t>
  </si>
  <si>
    <t>4.7.</t>
  </si>
  <si>
    <t>4.8.</t>
  </si>
  <si>
    <t>2.1.</t>
  </si>
  <si>
    <t>2.2.</t>
  </si>
  <si>
    <t>2.3.</t>
  </si>
  <si>
    <t>2.4.</t>
  </si>
  <si>
    <t>2.5.</t>
  </si>
  <si>
    <t>2.6.</t>
  </si>
  <si>
    <t>1.4.</t>
  </si>
  <si>
    <t>1.5.</t>
  </si>
  <si>
    <t>1.</t>
  </si>
  <si>
    <t>2.</t>
  </si>
  <si>
    <t>3.</t>
  </si>
  <si>
    <t>№  п/п</t>
  </si>
  <si>
    <t>Приобретение дров для сторожа в зимний период (куб. м)</t>
  </si>
  <si>
    <t>Создание и приобретение имущества общего пользования</t>
  </si>
  <si>
    <t>Уборка крупногабаритного мусора (разборка, погрузка)</t>
  </si>
  <si>
    <t>Оплата телефона председателя товарищества и сторожа</t>
  </si>
  <si>
    <t>Приобретение уличных светильников и ламп</t>
  </si>
  <si>
    <t>Реконструкция площадок для раздельного сбора ТКО</t>
  </si>
  <si>
    <t>Аварийно-восстановительные работы</t>
  </si>
  <si>
    <t>Выполнение работ по обеспечению охраны территории товарищества</t>
  </si>
  <si>
    <t>3.2.</t>
  </si>
  <si>
    <t>3.3.</t>
  </si>
  <si>
    <t>3.4.</t>
  </si>
  <si>
    <t>2.7.</t>
  </si>
  <si>
    <t xml:space="preserve">Банковские, бухгалтерские и электронные услуги </t>
  </si>
  <si>
    <t>Обслуживание сайта</t>
  </si>
  <si>
    <t>3.5.</t>
  </si>
  <si>
    <t>3.6.</t>
  </si>
  <si>
    <t>3.7.</t>
  </si>
  <si>
    <t>1.6.</t>
  </si>
  <si>
    <t>4.9.</t>
  </si>
  <si>
    <t>3.8.</t>
  </si>
  <si>
    <t xml:space="preserve">Канцелярские товары (в т.ч. заправка картриджей) </t>
  </si>
  <si>
    <t>по факту</t>
  </si>
  <si>
    <t>Приобретение расходных электроматериалов</t>
  </si>
  <si>
    <t>3.1.</t>
  </si>
  <si>
    <t>Ремонт дорог по улицам</t>
  </si>
  <si>
    <t>Ремонт здания бывшего правления</t>
  </si>
  <si>
    <t xml:space="preserve">ПРОЕКТ </t>
  </si>
  <si>
    <t>ПРИХОДНО-РАСХОДНАЯ СМЕТА СНТ "ЛУЧ" НА 2023 ГОД</t>
  </si>
  <si>
    <t xml:space="preserve">Итого членские и целевые взносы на 2023 г.: </t>
  </si>
  <si>
    <t>Прокол под железной дорогой 50%</t>
  </si>
  <si>
    <t>Возврат судебных расходов по судам СНТ</t>
  </si>
  <si>
    <t>Погашение задолженности за предыдущие годы  (резерв)</t>
  </si>
  <si>
    <t xml:space="preserve">Оплата за потери электроэнергии в ВКЛ на территории СНТ </t>
  </si>
  <si>
    <t xml:space="preserve">Поступления от оказания услуг от ИП </t>
  </si>
  <si>
    <t>Вывоз мусора, расчет прогнозным методом</t>
  </si>
  <si>
    <t>Расходы на оплату труда сотрудников включая налоги</t>
  </si>
  <si>
    <t>Страховые и иные взносы с заработной платы сотрудников (30,2%)</t>
  </si>
  <si>
    <t>Ведение текущей информации для сайта по договорам ГПХ или самозанятым</t>
  </si>
  <si>
    <t>Ведение реестра членов товарищества по договору ГПХ или самозанятым</t>
  </si>
  <si>
    <t>Утверждена общим собранием СНТ "Энергия" Протокол №___ от ___________2026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</si>
</sst>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₽&quot;_-;\-* #,##0.00\ &quot;₽&quot;_-;_-* &quot;-&quot;??\ &quot;₽&quot;_-;_-@_-"/>
    <numFmt numFmtId="164" formatCode="_-* #,##0.00\ _₽_-;\-* #,##0.00\ _₽_-;_-* &quot;-&quot;??\ _₽_-;_-@_-"/>
    <numFmt numFmtId="165" formatCode="#,##0.00_р_."/>
    <numFmt numFmtId="166" formatCode="#,##0.00_ ;\-#,##0.00\ "/>
    <numFmt numFmtId="167" formatCode="#,##0_р_."/>
  </numFmts>
  <fonts count="22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4"/>
      <name val="Calibri"/>
      <family val="2"/>
      <charset val="204"/>
      <scheme val="minor"/>
    </font>
    <font>
      <b/>
      <sz val="14"/>
      <color indexed="8"/>
      <name val="Calibri"/>
      <family val="2"/>
      <charset val="204"/>
      <scheme val="minor"/>
    </font>
    <font>
      <b/>
      <sz val="14"/>
      <name val="Arial Cyr"/>
      <charset val="204"/>
    </font>
    <font>
      <b/>
      <sz val="12"/>
      <name val="Calibri"/>
      <family val="2"/>
      <charset val="204"/>
      <scheme val="minor"/>
    </font>
    <font>
      <b/>
      <sz val="11"/>
      <color indexed="8"/>
      <name val="Calibri"/>
      <family val="2"/>
      <charset val="204"/>
      <scheme val="minor"/>
    </font>
    <font>
      <sz val="11"/>
      <color indexed="8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sz val="10"/>
      <color indexed="81"/>
      <name val="Calibri"/>
      <family val="2"/>
      <charset val="204"/>
    </font>
    <font>
      <b/>
      <sz val="10"/>
      <color indexed="81"/>
      <name val="Calibri"/>
      <family val="2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theme="1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2"/>
      <color indexed="8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sz val="14"/>
      <color rgb="FFFF0000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0">
    <xf numFmtId="0" fontId="0" fillId="0" borderId="0"/>
    <xf numFmtId="164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247">
    <xf numFmtId="0" fontId="0" fillId="0" borderId="0" xfId="0"/>
    <xf numFmtId="44" fontId="0" fillId="0" borderId="0" xfId="0" applyNumberFormat="1" applyAlignment="1">
      <alignment horizontal="center" vertical="center"/>
    </xf>
    <xf numFmtId="44" fontId="0" fillId="0" borderId="0" xfId="0" applyNumberFormat="1" applyAlignment="1">
      <alignment vertical="center"/>
    </xf>
    <xf numFmtId="1" fontId="0" fillId="0" borderId="0" xfId="0" applyNumberFormat="1"/>
    <xf numFmtId="0" fontId="3" fillId="0" borderId="5" xfId="0" applyFont="1" applyBorder="1" applyAlignment="1">
      <alignment horizontal="center"/>
    </xf>
    <xf numFmtId="0" fontId="0" fillId="0" borderId="0" xfId="0" applyFont="1" applyAlignment="1"/>
    <xf numFmtId="0" fontId="0" fillId="0" borderId="0" xfId="0" applyFont="1"/>
    <xf numFmtId="0" fontId="0" fillId="0" borderId="0" xfId="0" applyAlignment="1">
      <alignment vertical="center"/>
    </xf>
    <xf numFmtId="0" fontId="10" fillId="0" borderId="0" xfId="0" applyFont="1" applyAlignment="1">
      <alignment horizontal="center"/>
    </xf>
    <xf numFmtId="0" fontId="15" fillId="0" borderId="0" xfId="0" applyFont="1"/>
    <xf numFmtId="0" fontId="7" fillId="0" borderId="15" xfId="0" applyFont="1" applyBorder="1" applyAlignment="1">
      <alignment horizontal="center"/>
    </xf>
    <xf numFmtId="0" fontId="19" fillId="0" borderId="15" xfId="0" applyFont="1" applyBorder="1"/>
    <xf numFmtId="0" fontId="2" fillId="0" borderId="1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/>
    </xf>
    <xf numFmtId="0" fontId="19" fillId="0" borderId="12" xfId="0" applyFont="1" applyBorder="1"/>
    <xf numFmtId="0" fontId="6" fillId="0" borderId="5" xfId="0" applyFont="1" applyFill="1" applyBorder="1" applyAlignment="1">
      <alignment horizontal="center" vertical="center" wrapText="1"/>
    </xf>
    <xf numFmtId="4" fontId="18" fillId="0" borderId="5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7" fontId="5" fillId="0" borderId="37" xfId="1" applyNumberFormat="1" applyFont="1" applyBorder="1" applyAlignment="1">
      <alignment horizontal="center" vertical="center"/>
    </xf>
    <xf numFmtId="167" fontId="5" fillId="0" borderId="38" xfId="1" applyNumberFormat="1" applyFont="1" applyBorder="1" applyAlignment="1">
      <alignment horizontal="center" vertical="center"/>
    </xf>
    <xf numFmtId="39" fontId="6" fillId="0" borderId="20" xfId="1" applyNumberFormat="1" applyFont="1" applyBorder="1" applyAlignment="1">
      <alignment horizontal="right" vertical="center"/>
    </xf>
    <xf numFmtId="39" fontId="18" fillId="0" borderId="15" xfId="1" applyNumberFormat="1" applyFont="1" applyBorder="1" applyAlignment="1">
      <alignment horizontal="right" vertical="center"/>
    </xf>
    <xf numFmtId="166" fontId="0" fillId="0" borderId="0" xfId="0" applyNumberFormat="1"/>
    <xf numFmtId="0" fontId="5" fillId="0" borderId="15" xfId="0" applyFont="1" applyBorder="1"/>
    <xf numFmtId="166" fontId="18" fillId="0" borderId="15" xfId="0" applyNumberFormat="1" applyFont="1" applyBorder="1" applyAlignment="1">
      <alignment vertical="center"/>
    </xf>
    <xf numFmtId="44" fontId="18" fillId="0" borderId="38" xfId="0" applyNumberFormat="1" applyFont="1" applyBorder="1" applyAlignment="1">
      <alignment vertical="center"/>
    </xf>
    <xf numFmtId="2" fontId="16" fillId="0" borderId="15" xfId="0" applyNumberFormat="1" applyFont="1" applyBorder="1" applyAlignment="1">
      <alignment horizontal="right" vertical="center"/>
    </xf>
    <xf numFmtId="166" fontId="17" fillId="0" borderId="12" xfId="0" applyNumberFormat="1" applyFont="1" applyFill="1" applyBorder="1" applyAlignment="1">
      <alignment vertical="center"/>
    </xf>
    <xf numFmtId="166" fontId="17" fillId="0" borderId="15" xfId="0" applyNumberFormat="1" applyFont="1" applyFill="1" applyBorder="1" applyAlignment="1">
      <alignment vertical="center"/>
    </xf>
    <xf numFmtId="4" fontId="0" fillId="0" borderId="0" xfId="0" applyNumberFormat="1" applyAlignment="1">
      <alignment vertical="center"/>
    </xf>
    <xf numFmtId="0" fontId="0" fillId="0" borderId="0" xfId="0" applyAlignment="1"/>
    <xf numFmtId="0" fontId="7" fillId="5" borderId="15" xfId="0" applyFont="1" applyFill="1" applyBorder="1"/>
    <xf numFmtId="4" fontId="7" fillId="5" borderId="15" xfId="0" applyNumberFormat="1" applyFont="1" applyFill="1" applyBorder="1" applyAlignment="1">
      <alignment horizontal="right" vertical="center"/>
    </xf>
    <xf numFmtId="1" fontId="7" fillId="5" borderId="24" xfId="0" applyNumberFormat="1" applyFont="1" applyFill="1" applyBorder="1" applyAlignment="1">
      <alignment horizontal="center"/>
    </xf>
    <xf numFmtId="39" fontId="7" fillId="5" borderId="12" xfId="1" applyNumberFormat="1" applyFont="1" applyFill="1" applyBorder="1" applyAlignment="1">
      <alignment horizontal="right" vertical="center"/>
    </xf>
    <xf numFmtId="0" fontId="7" fillId="5" borderId="39" xfId="0" applyFont="1" applyFill="1" applyBorder="1" applyAlignment="1">
      <alignment horizontal="center"/>
    </xf>
    <xf numFmtId="0" fontId="7" fillId="5" borderId="20" xfId="0" applyFont="1" applyFill="1" applyBorder="1"/>
    <xf numFmtId="4" fontId="7" fillId="5" borderId="20" xfId="0" applyNumberFormat="1" applyFont="1" applyFill="1" applyBorder="1" applyAlignment="1">
      <alignment horizontal="right" vertical="center"/>
    </xf>
    <xf numFmtId="1" fontId="7" fillId="5" borderId="31" xfId="0" applyNumberFormat="1" applyFont="1" applyFill="1" applyBorder="1" applyAlignment="1">
      <alignment horizontal="center"/>
    </xf>
    <xf numFmtId="39" fontId="7" fillId="5" borderId="20" xfId="1" applyNumberFormat="1" applyFont="1" applyFill="1" applyBorder="1" applyAlignment="1">
      <alignment horizontal="right" vertical="center"/>
    </xf>
    <xf numFmtId="49" fontId="7" fillId="5" borderId="37" xfId="0" applyNumberFormat="1" applyFont="1" applyFill="1" applyBorder="1" applyAlignment="1">
      <alignment horizontal="center"/>
    </xf>
    <xf numFmtId="49" fontId="7" fillId="5" borderId="38" xfId="0" applyNumberFormat="1" applyFont="1" applyFill="1" applyBorder="1" applyAlignment="1">
      <alignment horizontal="center"/>
    </xf>
    <xf numFmtId="49" fontId="16" fillId="5" borderId="40" xfId="0" applyNumberFormat="1" applyFont="1" applyFill="1" applyBorder="1" applyAlignment="1">
      <alignment horizontal="center"/>
    </xf>
    <xf numFmtId="0" fontId="16" fillId="5" borderId="16" xfId="0" applyFont="1" applyFill="1" applyBorder="1"/>
    <xf numFmtId="4" fontId="7" fillId="5" borderId="16" xfId="0" applyNumberFormat="1" applyFont="1" applyFill="1" applyBorder="1" applyAlignment="1">
      <alignment horizontal="right" vertical="center"/>
    </xf>
    <xf numFmtId="1" fontId="16" fillId="5" borderId="32" xfId="0" applyNumberFormat="1" applyFont="1" applyFill="1" applyBorder="1" applyAlignment="1">
      <alignment horizontal="center"/>
    </xf>
    <xf numFmtId="39" fontId="7" fillId="5" borderId="26" xfId="1" applyNumberFormat="1" applyFont="1" applyFill="1" applyBorder="1" applyAlignment="1">
      <alignment horizontal="right" vertical="center"/>
    </xf>
    <xf numFmtId="49" fontId="16" fillId="5" borderId="0" xfId="0" applyNumberFormat="1" applyFont="1" applyFill="1" applyBorder="1" applyAlignment="1">
      <alignment horizontal="center"/>
    </xf>
    <xf numFmtId="0" fontId="2" fillId="5" borderId="0" xfId="0" applyFont="1" applyFill="1" applyBorder="1"/>
    <xf numFmtId="165" fontId="16" fillId="5" borderId="0" xfId="1" applyNumberFormat="1" applyFont="1" applyFill="1" applyBorder="1" applyAlignment="1">
      <alignment vertical="center"/>
    </xf>
    <xf numFmtId="1" fontId="16" fillId="5" borderId="0" xfId="0" applyNumberFormat="1" applyFont="1" applyFill="1" applyBorder="1" applyAlignment="1">
      <alignment horizontal="center"/>
    </xf>
    <xf numFmtId="39" fontId="6" fillId="5" borderId="5" xfId="1" applyNumberFormat="1" applyFont="1" applyFill="1" applyBorder="1" applyAlignment="1">
      <alignment horizontal="right" vertical="center"/>
    </xf>
    <xf numFmtId="0" fontId="3" fillId="5" borderId="5" xfId="0" applyFont="1" applyFill="1" applyBorder="1" applyAlignment="1">
      <alignment horizontal="center"/>
    </xf>
    <xf numFmtId="49" fontId="16" fillId="5" borderId="38" xfId="0" applyNumberFormat="1" applyFont="1" applyFill="1" applyBorder="1" applyAlignment="1">
      <alignment horizontal="center" vertical="center"/>
    </xf>
    <xf numFmtId="0" fontId="7" fillId="5" borderId="20" xfId="0" applyFont="1" applyFill="1" applyBorder="1" applyAlignment="1">
      <alignment vertical="top" wrapText="1"/>
    </xf>
    <xf numFmtId="4" fontId="16" fillId="5" borderId="39" xfId="0" applyNumberFormat="1" applyFont="1" applyFill="1" applyBorder="1" applyAlignment="1">
      <alignment horizontal="right" vertical="center"/>
    </xf>
    <xf numFmtId="1" fontId="16" fillId="5" borderId="39" xfId="0" applyNumberFormat="1" applyFont="1" applyFill="1" applyBorder="1" applyAlignment="1">
      <alignment horizontal="center" vertical="center"/>
    </xf>
    <xf numFmtId="49" fontId="16" fillId="5" borderId="42" xfId="0" applyNumberFormat="1" applyFont="1" applyFill="1" applyBorder="1" applyAlignment="1">
      <alignment horizontal="center" vertical="center"/>
    </xf>
    <xf numFmtId="0" fontId="0" fillId="5" borderId="21" xfId="0" applyFill="1" applyBorder="1" applyAlignment="1">
      <alignment horizontal="left" vertical="center" wrapText="1"/>
    </xf>
    <xf numFmtId="4" fontId="7" fillId="5" borderId="42" xfId="0" applyNumberFormat="1" applyFont="1" applyFill="1" applyBorder="1" applyAlignment="1">
      <alignment horizontal="right" vertical="center"/>
    </xf>
    <xf numFmtId="1" fontId="16" fillId="5" borderId="38" xfId="0" applyNumberFormat="1" applyFont="1" applyFill="1" applyBorder="1" applyAlignment="1">
      <alignment horizontal="center" vertical="center"/>
    </xf>
    <xf numFmtId="39" fontId="16" fillId="5" borderId="21" xfId="1" applyNumberFormat="1" applyFont="1" applyFill="1" applyBorder="1" applyAlignment="1">
      <alignment horizontal="right" vertical="center"/>
    </xf>
    <xf numFmtId="0" fontId="0" fillId="5" borderId="21" xfId="0" applyFill="1" applyBorder="1" applyAlignment="1">
      <alignment wrapText="1"/>
    </xf>
    <xf numFmtId="39" fontId="16" fillId="5" borderId="15" xfId="1" applyNumberFormat="1" applyFont="1" applyFill="1" applyBorder="1" applyAlignment="1">
      <alignment horizontal="right" vertical="center"/>
    </xf>
    <xf numFmtId="0" fontId="7" fillId="5" borderId="15" xfId="0" applyFont="1" applyFill="1" applyBorder="1" applyAlignment="1">
      <alignment vertical="top" wrapText="1"/>
    </xf>
    <xf numFmtId="4" fontId="16" fillId="5" borderId="38" xfId="0" applyNumberFormat="1" applyFont="1" applyFill="1" applyBorder="1" applyAlignment="1">
      <alignment horizontal="right" vertical="center"/>
    </xf>
    <xf numFmtId="39" fontId="7" fillId="5" borderId="15" xfId="1" applyNumberFormat="1" applyFont="1" applyFill="1" applyBorder="1" applyAlignment="1">
      <alignment horizontal="right" vertical="center"/>
    </xf>
    <xf numFmtId="0" fontId="0" fillId="5" borderId="38" xfId="0" applyFont="1" applyFill="1" applyBorder="1" applyAlignment="1">
      <alignment horizontal="center"/>
    </xf>
    <xf numFmtId="0" fontId="0" fillId="5" borderId="12" xfId="0" applyFill="1" applyBorder="1" applyAlignment="1">
      <alignment wrapText="1"/>
    </xf>
    <xf numFmtId="4" fontId="7" fillId="5" borderId="38" xfId="0" applyNumberFormat="1" applyFont="1" applyFill="1" applyBorder="1" applyAlignment="1">
      <alignment horizontal="right"/>
    </xf>
    <xf numFmtId="1" fontId="16" fillId="5" borderId="38" xfId="0" applyNumberFormat="1" applyFont="1" applyFill="1" applyBorder="1" applyAlignment="1">
      <alignment horizontal="center"/>
    </xf>
    <xf numFmtId="39" fontId="16" fillId="5" borderId="12" xfId="1" applyNumberFormat="1" applyFont="1" applyFill="1" applyBorder="1" applyAlignment="1">
      <alignment horizontal="right"/>
    </xf>
    <xf numFmtId="49" fontId="16" fillId="5" borderId="29" xfId="0" applyNumberFormat="1" applyFont="1" applyFill="1" applyBorder="1" applyAlignment="1">
      <alignment horizontal="center"/>
    </xf>
    <xf numFmtId="4" fontId="7" fillId="5" borderId="40" xfId="0" applyNumberFormat="1" applyFont="1" applyFill="1" applyBorder="1" applyAlignment="1">
      <alignment horizontal="right" vertical="center"/>
    </xf>
    <xf numFmtId="1" fontId="16" fillId="5" borderId="40" xfId="0" applyNumberFormat="1" applyFont="1" applyFill="1" applyBorder="1" applyAlignment="1">
      <alignment horizontal="center"/>
    </xf>
    <xf numFmtId="39" fontId="16" fillId="5" borderId="16" xfId="1" applyNumberFormat="1" applyFont="1" applyFill="1" applyBorder="1" applyAlignment="1">
      <alignment horizontal="right" vertical="center"/>
    </xf>
    <xf numFmtId="49" fontId="16" fillId="5" borderId="0" xfId="0" applyNumberFormat="1" applyFont="1" applyFill="1" applyBorder="1" applyAlignment="1">
      <alignment horizontal="center" vertical="center"/>
    </xf>
    <xf numFmtId="0" fontId="8" fillId="5" borderId="0" xfId="0" applyFont="1" applyFill="1" applyBorder="1" applyAlignment="1">
      <alignment wrapText="1"/>
    </xf>
    <xf numFmtId="166" fontId="15" fillId="5" borderId="0" xfId="0" applyNumberFormat="1" applyFont="1" applyFill="1" applyBorder="1" applyAlignment="1">
      <alignment horizontal="center" vertical="center"/>
    </xf>
    <xf numFmtId="1" fontId="16" fillId="5" borderId="0" xfId="0" applyNumberFormat="1" applyFont="1" applyFill="1" applyBorder="1" applyAlignment="1">
      <alignment horizontal="center" vertical="center"/>
    </xf>
    <xf numFmtId="39" fontId="18" fillId="5" borderId="5" xfId="1" applyNumberFormat="1" applyFont="1" applyFill="1" applyBorder="1" applyAlignment="1">
      <alignment horizontal="right" vertical="center"/>
    </xf>
    <xf numFmtId="0" fontId="7" fillId="5" borderId="39" xfId="0" applyFont="1" applyFill="1" applyBorder="1" applyAlignment="1">
      <alignment horizontal="center" vertical="center"/>
    </xf>
    <xf numFmtId="0" fontId="16" fillId="5" borderId="20" xfId="0" applyFont="1" applyFill="1" applyBorder="1" applyAlignment="1">
      <alignment vertical="center"/>
    </xf>
    <xf numFmtId="49" fontId="7" fillId="5" borderId="38" xfId="0" applyNumberFormat="1" applyFont="1" applyFill="1" applyBorder="1" applyAlignment="1">
      <alignment horizontal="center" vertical="center"/>
    </xf>
    <xf numFmtId="1" fontId="7" fillId="5" borderId="38" xfId="0" applyNumberFormat="1" applyFont="1" applyFill="1" applyBorder="1" applyAlignment="1">
      <alignment horizontal="center" vertical="top" wrapText="1"/>
    </xf>
    <xf numFmtId="0" fontId="7" fillId="5" borderId="38" xfId="0" applyFont="1" applyFill="1" applyBorder="1" applyAlignment="1">
      <alignment horizontal="center" vertical="center"/>
    </xf>
    <xf numFmtId="0" fontId="16" fillId="5" borderId="26" xfId="0" applyFont="1" applyFill="1" applyBorder="1"/>
    <xf numFmtId="1" fontId="16" fillId="5" borderId="43" xfId="0" applyNumberFormat="1" applyFont="1" applyFill="1" applyBorder="1" applyAlignment="1">
      <alignment horizontal="center"/>
    </xf>
    <xf numFmtId="49" fontId="7" fillId="5" borderId="42" xfId="0" applyNumberFormat="1" applyFont="1" applyFill="1" applyBorder="1" applyAlignment="1">
      <alignment horizontal="center" vertical="center"/>
    </xf>
    <xf numFmtId="0" fontId="16" fillId="5" borderId="21" xfId="0" applyFont="1" applyFill="1" applyBorder="1" applyAlignment="1">
      <alignment vertical="top" wrapText="1"/>
    </xf>
    <xf numFmtId="4" fontId="7" fillId="5" borderId="21" xfId="0" applyNumberFormat="1" applyFont="1" applyFill="1" applyBorder="1" applyAlignment="1">
      <alignment horizontal="right" vertical="center"/>
    </xf>
    <xf numFmtId="1" fontId="16" fillId="5" borderId="42" xfId="0" applyNumberFormat="1" applyFont="1" applyFill="1" applyBorder="1" applyAlignment="1">
      <alignment horizontal="center" vertical="top" wrapText="1"/>
    </xf>
    <xf numFmtId="0" fontId="7" fillId="5" borderId="25" xfId="0" applyFont="1" applyFill="1" applyBorder="1" applyAlignment="1">
      <alignment horizontal="center" vertical="center"/>
    </xf>
    <xf numFmtId="39" fontId="6" fillId="5" borderId="17" xfId="1" applyNumberFormat="1" applyFont="1" applyFill="1" applyBorder="1" applyAlignment="1">
      <alignment horizontal="right" vertical="center"/>
    </xf>
    <xf numFmtId="0" fontId="3" fillId="5" borderId="11" xfId="0" applyFont="1" applyFill="1" applyBorder="1" applyAlignment="1">
      <alignment horizontal="center" vertical="center"/>
    </xf>
    <xf numFmtId="49" fontId="7" fillId="5" borderId="20" xfId="0" applyNumberFormat="1" applyFont="1" applyFill="1" applyBorder="1" applyAlignment="1">
      <alignment horizontal="center" vertical="center"/>
    </xf>
    <xf numFmtId="0" fontId="16" fillId="5" borderId="45" xfId="0" applyFont="1" applyFill="1" applyBorder="1" applyAlignment="1">
      <alignment wrapText="1"/>
    </xf>
    <xf numFmtId="4" fontId="7" fillId="5" borderId="39" xfId="0" applyNumberFormat="1" applyFont="1" applyFill="1" applyBorder="1" applyAlignment="1">
      <alignment horizontal="right" vertical="center"/>
    </xf>
    <xf numFmtId="1" fontId="16" fillId="5" borderId="20" xfId="0" applyNumberFormat="1" applyFont="1" applyFill="1" applyBorder="1" applyAlignment="1">
      <alignment horizontal="center" vertical="center"/>
    </xf>
    <xf numFmtId="39" fontId="7" fillId="5" borderId="31" xfId="1" applyNumberFormat="1" applyFont="1" applyFill="1" applyBorder="1" applyAlignment="1">
      <alignment horizontal="right" vertical="center"/>
    </xf>
    <xf numFmtId="49" fontId="7" fillId="5" borderId="15" xfId="0" applyNumberFormat="1" applyFont="1" applyFill="1" applyBorder="1" applyAlignment="1">
      <alignment horizontal="center" vertical="center"/>
    </xf>
    <xf numFmtId="0" fontId="16" fillId="5" borderId="36" xfId="0" applyFont="1" applyFill="1" applyBorder="1" applyAlignment="1">
      <alignment vertical="top" wrapText="1"/>
    </xf>
    <xf numFmtId="4" fontId="7" fillId="5" borderId="38" xfId="0" applyNumberFormat="1" applyFont="1" applyFill="1" applyBorder="1" applyAlignment="1">
      <alignment horizontal="right" vertical="center"/>
    </xf>
    <xf numFmtId="1" fontId="16" fillId="5" borderId="15" xfId="0" applyNumberFormat="1" applyFont="1" applyFill="1" applyBorder="1" applyAlignment="1">
      <alignment horizontal="center"/>
    </xf>
    <xf numFmtId="39" fontId="7" fillId="5" borderId="34" xfId="1" applyNumberFormat="1" applyFont="1" applyFill="1" applyBorder="1" applyAlignment="1">
      <alignment horizontal="right" vertical="center"/>
    </xf>
    <xf numFmtId="0" fontId="16" fillId="5" borderId="46" xfId="0" applyFont="1" applyFill="1" applyBorder="1" applyAlignment="1">
      <alignment vertical="center"/>
    </xf>
    <xf numFmtId="0" fontId="16" fillId="5" borderId="36" xfId="0" applyFont="1" applyFill="1" applyBorder="1"/>
    <xf numFmtId="49" fontId="7" fillId="5" borderId="16" xfId="0" applyNumberFormat="1" applyFont="1" applyFill="1" applyBorder="1" applyAlignment="1">
      <alignment horizontal="center" vertical="center"/>
    </xf>
    <xf numFmtId="0" fontId="16" fillId="5" borderId="47" xfId="0" applyFont="1" applyFill="1" applyBorder="1" applyAlignment="1">
      <alignment vertical="center"/>
    </xf>
    <xf numFmtId="0" fontId="7" fillId="5" borderId="44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vertical="center"/>
    </xf>
    <xf numFmtId="0" fontId="0" fillId="5" borderId="3" xfId="0" applyFill="1" applyBorder="1" applyAlignment="1">
      <alignment vertical="center"/>
    </xf>
    <xf numFmtId="16" fontId="7" fillId="5" borderId="5" xfId="0" applyNumberFormat="1" applyFont="1" applyFill="1" applyBorder="1" applyAlignment="1">
      <alignment horizontal="center" vertical="center"/>
    </xf>
    <xf numFmtId="0" fontId="7" fillId="5" borderId="9" xfId="0" applyFont="1" applyFill="1" applyBorder="1" applyAlignment="1">
      <alignment vertical="top" wrapText="1"/>
    </xf>
    <xf numFmtId="4" fontId="7" fillId="5" borderId="5" xfId="0" applyNumberFormat="1" applyFont="1" applyFill="1" applyBorder="1" applyAlignment="1">
      <alignment horizontal="right" vertical="center"/>
    </xf>
    <xf numFmtId="1" fontId="7" fillId="5" borderId="3" xfId="0" applyNumberFormat="1" applyFont="1" applyFill="1" applyBorder="1" applyAlignment="1">
      <alignment horizontal="center" vertical="center"/>
    </xf>
    <xf numFmtId="49" fontId="7" fillId="5" borderId="1" xfId="0" applyNumberFormat="1" applyFont="1" applyFill="1" applyBorder="1" applyAlignment="1">
      <alignment horizontal="center" vertical="center"/>
    </xf>
    <xf numFmtId="2" fontId="16" fillId="5" borderId="29" xfId="0" applyNumberFormat="1" applyFont="1" applyFill="1" applyBorder="1" applyAlignment="1">
      <alignment vertical="center" wrapText="1"/>
    </xf>
    <xf numFmtId="1" fontId="0" fillId="5" borderId="36" xfId="0" applyNumberFormat="1" applyFont="1" applyFill="1" applyBorder="1" applyAlignment="1">
      <alignment horizontal="center"/>
    </xf>
    <xf numFmtId="49" fontId="7" fillId="5" borderId="22" xfId="0" applyNumberFormat="1" applyFont="1" applyFill="1" applyBorder="1" applyAlignment="1">
      <alignment horizontal="center" vertical="center"/>
    </xf>
    <xf numFmtId="0" fontId="16" fillId="5" borderId="29" xfId="0" applyFont="1" applyFill="1" applyBorder="1" applyAlignment="1">
      <alignment horizontal="left" vertical="center" wrapText="1"/>
    </xf>
    <xf numFmtId="166" fontId="16" fillId="5" borderId="12" xfId="0" applyNumberFormat="1" applyFont="1" applyFill="1" applyBorder="1" applyAlignment="1">
      <alignment horizontal="right" vertical="center" wrapText="1"/>
    </xf>
    <xf numFmtId="1" fontId="16" fillId="5" borderId="24" xfId="0" applyNumberFormat="1" applyFont="1" applyFill="1" applyBorder="1" applyAlignment="1">
      <alignment horizontal="center" vertical="center"/>
    </xf>
    <xf numFmtId="0" fontId="16" fillId="5" borderId="29" xfId="0" applyFont="1" applyFill="1" applyBorder="1" applyAlignment="1">
      <alignment horizontal="left" vertical="center"/>
    </xf>
    <xf numFmtId="1" fontId="16" fillId="5" borderId="24" xfId="0" applyNumberFormat="1" applyFont="1" applyFill="1" applyBorder="1" applyAlignment="1">
      <alignment horizontal="center"/>
    </xf>
    <xf numFmtId="1" fontId="16" fillId="5" borderId="41" xfId="0" applyNumberFormat="1" applyFont="1" applyFill="1" applyBorder="1" applyAlignment="1">
      <alignment horizontal="center"/>
    </xf>
    <xf numFmtId="49" fontId="7" fillId="5" borderId="23" xfId="0" applyNumberFormat="1" applyFont="1" applyFill="1" applyBorder="1" applyAlignment="1">
      <alignment horizontal="center" vertical="center"/>
    </xf>
    <xf numFmtId="0" fontId="16" fillId="5" borderId="30" xfId="0" applyFont="1" applyFill="1" applyBorder="1" applyAlignment="1">
      <alignment horizontal="left" vertical="center"/>
    </xf>
    <xf numFmtId="49" fontId="7" fillId="5" borderId="0" xfId="0" applyNumberFormat="1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left" vertical="center"/>
    </xf>
    <xf numFmtId="166" fontId="16" fillId="5" borderId="0" xfId="0" applyNumberFormat="1" applyFont="1" applyFill="1" applyBorder="1" applyAlignment="1">
      <alignment horizontal="right" vertical="center"/>
    </xf>
    <xf numFmtId="0" fontId="7" fillId="5" borderId="4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wrapText="1"/>
    </xf>
    <xf numFmtId="166" fontId="15" fillId="5" borderId="3" xfId="0" applyNumberFormat="1" applyFont="1" applyFill="1" applyBorder="1" applyAlignment="1">
      <alignment horizontal="center" vertical="center"/>
    </xf>
    <xf numFmtId="1" fontId="16" fillId="5" borderId="3" xfId="0" applyNumberFormat="1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right" vertical="center"/>
    </xf>
    <xf numFmtId="0" fontId="7" fillId="5" borderId="2" xfId="0" applyFont="1" applyFill="1" applyBorder="1" applyAlignment="1">
      <alignment horizontal="center"/>
    </xf>
    <xf numFmtId="0" fontId="0" fillId="5" borderId="0" xfId="0" applyFill="1"/>
    <xf numFmtId="165" fontId="6" fillId="5" borderId="2" xfId="1" applyNumberFormat="1" applyFont="1" applyFill="1" applyBorder="1" applyAlignment="1">
      <alignment horizontal="center" vertical="center" wrapText="1"/>
    </xf>
    <xf numFmtId="0" fontId="7" fillId="5" borderId="2" xfId="0" applyNumberFormat="1" applyFont="1" applyFill="1" applyBorder="1" applyAlignment="1">
      <alignment horizontal="center" wrapText="1"/>
    </xf>
    <xf numFmtId="165" fontId="5" fillId="5" borderId="2" xfId="1" applyNumberFormat="1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/>
    </xf>
    <xf numFmtId="0" fontId="3" fillId="5" borderId="6" xfId="0" applyFont="1" applyFill="1" applyBorder="1" applyAlignment="1">
      <alignment wrapText="1"/>
    </xf>
    <xf numFmtId="165" fontId="6" fillId="5" borderId="6" xfId="1" applyNumberFormat="1" applyFont="1" applyFill="1" applyBorder="1" applyAlignment="1">
      <alignment horizontal="center" vertical="center" wrapText="1"/>
    </xf>
    <xf numFmtId="0" fontId="7" fillId="5" borderId="6" xfId="0" applyNumberFormat="1" applyFont="1" applyFill="1" applyBorder="1" applyAlignment="1">
      <alignment horizontal="center" vertical="center"/>
    </xf>
    <xf numFmtId="165" fontId="5" fillId="5" borderId="6" xfId="1" applyNumberFormat="1" applyFont="1" applyFill="1" applyBorder="1" applyAlignment="1">
      <alignment horizontal="center" vertical="center"/>
    </xf>
    <xf numFmtId="0" fontId="0" fillId="5" borderId="0" xfId="0" applyFill="1" applyBorder="1"/>
    <xf numFmtId="44" fontId="0" fillId="5" borderId="0" xfId="0" applyNumberFormat="1" applyFill="1" applyBorder="1" applyAlignment="1">
      <alignment vertical="center"/>
    </xf>
    <xf numFmtId="1" fontId="0" fillId="5" borderId="0" xfId="0" applyNumberFormat="1" applyFill="1" applyBorder="1"/>
    <xf numFmtId="44" fontId="0" fillId="5" borderId="0" xfId="0" applyNumberForma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16" fontId="7" fillId="5" borderId="6" xfId="0" applyNumberFormat="1" applyFont="1" applyFill="1" applyBorder="1" applyAlignment="1">
      <alignment horizontal="center" vertical="center"/>
    </xf>
    <xf numFmtId="0" fontId="16" fillId="5" borderId="33" xfId="0" applyFont="1" applyFill="1" applyBorder="1" applyAlignment="1">
      <alignment vertical="top" wrapText="1"/>
    </xf>
    <xf numFmtId="166" fontId="16" fillId="5" borderId="20" xfId="0" applyNumberFormat="1" applyFont="1" applyFill="1" applyBorder="1" applyAlignment="1">
      <alignment horizontal="right" vertical="center" wrapText="1"/>
    </xf>
    <xf numFmtId="39" fontId="16" fillId="5" borderId="20" xfId="1" applyNumberFormat="1" applyFont="1" applyFill="1" applyBorder="1" applyAlignment="1">
      <alignment horizontal="right" vertical="center"/>
    </xf>
    <xf numFmtId="0" fontId="7" fillId="5" borderId="1" xfId="0" applyFont="1" applyFill="1" applyBorder="1" applyAlignment="1">
      <alignment horizontal="center" vertical="center"/>
    </xf>
    <xf numFmtId="0" fontId="0" fillId="5" borderId="29" xfId="0" applyFill="1" applyBorder="1" applyAlignment="1">
      <alignment wrapText="1"/>
    </xf>
    <xf numFmtId="1" fontId="16" fillId="5" borderId="15" xfId="0" applyNumberFormat="1" applyFont="1" applyFill="1" applyBorder="1" applyAlignment="1">
      <alignment horizontal="center" vertical="center"/>
    </xf>
    <xf numFmtId="16" fontId="7" fillId="5" borderId="4" xfId="0" applyNumberFormat="1" applyFont="1" applyFill="1" applyBorder="1" applyAlignment="1">
      <alignment horizontal="center" vertical="center"/>
    </xf>
    <xf numFmtId="0" fontId="0" fillId="5" borderId="4" xfId="0" applyFill="1" applyBorder="1"/>
    <xf numFmtId="166" fontId="8" fillId="5" borderId="17" xfId="0" applyNumberFormat="1" applyFont="1" applyFill="1" applyBorder="1" applyAlignment="1">
      <alignment horizontal="right" vertical="center"/>
    </xf>
    <xf numFmtId="44" fontId="0" fillId="5" borderId="0" xfId="0" applyNumberFormat="1" applyFill="1" applyAlignment="1">
      <alignment vertical="center"/>
    </xf>
    <xf numFmtId="1" fontId="0" fillId="5" borderId="0" xfId="0" applyNumberFormat="1" applyFill="1"/>
    <xf numFmtId="44" fontId="0" fillId="5" borderId="0" xfId="0" applyNumberFormat="1" applyFill="1" applyAlignment="1">
      <alignment horizontal="center" vertical="center"/>
    </xf>
    <xf numFmtId="0" fontId="15" fillId="6" borderId="16" xfId="0" applyFont="1" applyFill="1" applyBorder="1"/>
    <xf numFmtId="1" fontId="21" fillId="0" borderId="8" xfId="0" applyNumberFormat="1" applyFont="1" applyBorder="1"/>
    <xf numFmtId="166" fontId="21" fillId="6" borderId="15" xfId="0" applyNumberFormat="1" applyFont="1" applyFill="1" applyBorder="1" applyAlignment="1">
      <alignment vertical="center"/>
    </xf>
    <xf numFmtId="39" fontId="21" fillId="0" borderId="16" xfId="1" applyNumberFormat="1" applyFont="1" applyBorder="1" applyAlignment="1">
      <alignment horizontal="right" vertical="center"/>
    </xf>
    <xf numFmtId="0" fontId="7" fillId="0" borderId="21" xfId="0" applyFont="1" applyBorder="1" applyAlignment="1">
      <alignment horizontal="center"/>
    </xf>
    <xf numFmtId="2" fontId="0" fillId="0" borderId="0" xfId="0" applyNumberFormat="1"/>
    <xf numFmtId="0" fontId="16" fillId="5" borderId="1" xfId="0" applyFont="1" applyFill="1" applyBorder="1" applyAlignment="1">
      <alignment vertical="top" wrapText="1"/>
    </xf>
    <xf numFmtId="4" fontId="7" fillId="5" borderId="1" xfId="0" applyNumberFormat="1" applyFont="1" applyFill="1" applyBorder="1" applyAlignment="1">
      <alignment horizontal="right" vertical="center"/>
    </xf>
    <xf numFmtId="1" fontId="16" fillId="5" borderId="1" xfId="0" applyNumberFormat="1" applyFont="1" applyFill="1" applyBorder="1" applyAlignment="1">
      <alignment horizontal="center" vertical="top" wrapText="1"/>
    </xf>
    <xf numFmtId="39" fontId="7" fillId="5" borderId="1" xfId="1" applyNumberFormat="1" applyFont="1" applyFill="1" applyBorder="1" applyAlignment="1">
      <alignment horizontal="right" vertical="center"/>
    </xf>
    <xf numFmtId="0" fontId="0" fillId="0" borderId="1" xfId="0" applyBorder="1"/>
    <xf numFmtId="44" fontId="0" fillId="0" borderId="1" xfId="0" applyNumberFormat="1" applyBorder="1" applyAlignment="1">
      <alignment vertical="center"/>
    </xf>
    <xf numFmtId="1" fontId="0" fillId="0" borderId="1" xfId="0" applyNumberFormat="1" applyBorder="1"/>
    <xf numFmtId="44" fontId="0" fillId="0" borderId="1" xfId="0" applyNumberFormat="1" applyBorder="1" applyAlignment="1">
      <alignment horizontal="center" vertical="center"/>
    </xf>
    <xf numFmtId="1" fontId="0" fillId="5" borderId="8" xfId="0" applyNumberFormat="1" applyFont="1" applyFill="1" applyBorder="1" applyAlignment="1">
      <alignment horizontal="center"/>
    </xf>
    <xf numFmtId="0" fontId="0" fillId="5" borderId="38" xfId="0" applyFill="1" applyBorder="1" applyAlignment="1">
      <alignment horizontal="center" vertical="center"/>
    </xf>
    <xf numFmtId="39" fontId="6" fillId="5" borderId="1" xfId="1" applyNumberFormat="1" applyFont="1" applyFill="1" applyBorder="1" applyAlignment="1">
      <alignment horizontal="right" vertical="center"/>
    </xf>
    <xf numFmtId="0" fontId="5" fillId="0" borderId="38" xfId="0" applyFont="1" applyBorder="1"/>
    <xf numFmtId="166" fontId="18" fillId="0" borderId="24" xfId="0" applyNumberFormat="1" applyFont="1" applyBorder="1" applyAlignment="1">
      <alignment vertical="center"/>
    </xf>
    <xf numFmtId="166" fontId="18" fillId="0" borderId="41" xfId="0" applyNumberFormat="1" applyFont="1" applyBorder="1" applyAlignment="1">
      <alignment vertical="center"/>
    </xf>
    <xf numFmtId="166" fontId="21" fillId="6" borderId="12" xfId="0" applyNumberFormat="1" applyFont="1" applyFill="1" applyBorder="1" applyAlignment="1">
      <alignment vertical="center"/>
    </xf>
    <xf numFmtId="44" fontId="18" fillId="0" borderId="1" xfId="0" applyNumberFormat="1" applyFont="1" applyBorder="1" applyAlignment="1">
      <alignment vertical="center"/>
    </xf>
    <xf numFmtId="0" fontId="16" fillId="5" borderId="49" xfId="0" applyFont="1" applyFill="1" applyBorder="1" applyAlignment="1">
      <alignment horizontal="left" vertical="center"/>
    </xf>
    <xf numFmtId="1" fontId="16" fillId="5" borderId="1" xfId="0" applyNumberFormat="1" applyFont="1" applyFill="1" applyBorder="1" applyAlignment="1">
      <alignment horizontal="center"/>
    </xf>
    <xf numFmtId="0" fontId="3" fillId="5" borderId="27" xfId="0" applyFont="1" applyFill="1" applyBorder="1" applyAlignment="1">
      <alignment horizontal="left" vertical="center" wrapText="1"/>
    </xf>
    <xf numFmtId="0" fontId="7" fillId="5" borderId="10" xfId="0" applyFont="1" applyFill="1" applyBorder="1" applyAlignment="1">
      <alignment horizontal="left" vertical="center" wrapText="1"/>
    </xf>
    <xf numFmtId="0" fontId="7" fillId="5" borderId="28" xfId="0" applyFont="1" applyFill="1" applyBorder="1" applyAlignment="1">
      <alignment horizontal="left" vertical="center" wrapText="1"/>
    </xf>
    <xf numFmtId="0" fontId="8" fillId="5" borderId="27" xfId="0" applyFont="1" applyFill="1" applyBorder="1" applyAlignment="1">
      <alignment horizontal="left"/>
    </xf>
    <xf numFmtId="0" fontId="8" fillId="5" borderId="10" xfId="0" applyFont="1" applyFill="1" applyBorder="1" applyAlignment="1">
      <alignment horizontal="left"/>
    </xf>
    <xf numFmtId="0" fontId="8" fillId="5" borderId="28" xfId="0" applyFont="1" applyFill="1" applyBorder="1" applyAlignment="1">
      <alignment horizontal="left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2" fillId="5" borderId="8" xfId="0" applyFont="1" applyFill="1" applyBorder="1" applyAlignment="1">
      <alignment horizontal="left" vertical="center"/>
    </xf>
    <xf numFmtId="0" fontId="16" fillId="5" borderId="48" xfId="0" applyFont="1" applyFill="1" applyBorder="1" applyAlignment="1">
      <alignment horizontal="left" vertical="center"/>
    </xf>
    <xf numFmtId="0" fontId="16" fillId="5" borderId="35" xfId="0" applyFont="1" applyFill="1" applyBorder="1" applyAlignment="1">
      <alignment horizontal="left" vertical="center"/>
    </xf>
    <xf numFmtId="0" fontId="2" fillId="5" borderId="3" xfId="0" applyFont="1" applyFill="1" applyBorder="1" applyAlignment="1">
      <alignment horizontal="center" vertical="center"/>
    </xf>
    <xf numFmtId="0" fontId="16" fillId="5" borderId="3" xfId="0" applyFont="1" applyFill="1" applyBorder="1" applyAlignment="1">
      <alignment horizontal="center" vertical="center"/>
    </xf>
    <xf numFmtId="0" fontId="16" fillId="5" borderId="7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top"/>
    </xf>
    <xf numFmtId="0" fontId="3" fillId="5" borderId="3" xfId="0" applyFont="1" applyFill="1" applyBorder="1" applyAlignment="1">
      <alignment horizontal="center" vertical="top"/>
    </xf>
    <xf numFmtId="0" fontId="3" fillId="5" borderId="35" xfId="0" applyFont="1" applyFill="1" applyBorder="1" applyAlignment="1">
      <alignment horizontal="center" vertical="top"/>
    </xf>
    <xf numFmtId="0" fontId="8" fillId="5" borderId="4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8" fillId="5" borderId="7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3" fillId="5" borderId="7" xfId="0" applyFont="1" applyFill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35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44" fontId="6" fillId="0" borderId="11" xfId="0" applyNumberFormat="1" applyFont="1" applyBorder="1" applyAlignment="1">
      <alignment horizontal="center" vertical="center" wrapText="1"/>
    </xf>
    <xf numFmtId="44" fontId="6" fillId="0" borderId="17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44" fontId="18" fillId="0" borderId="11" xfId="0" applyNumberFormat="1" applyFont="1" applyFill="1" applyBorder="1" applyAlignment="1">
      <alignment horizontal="center" vertical="center" wrapText="1"/>
    </xf>
    <xf numFmtId="44" fontId="18" fillId="0" borderId="26" xfId="0" applyNumberFormat="1" applyFont="1" applyFill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2" fillId="2" borderId="18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10" fillId="6" borderId="0" xfId="0" applyFont="1" applyFill="1" applyAlignment="1">
      <alignment horizontal="center"/>
    </xf>
  </cellXfs>
  <cellStyles count="10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Обычный" xfId="0" builtinId="0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Финансовый" xfId="1" builtinId="3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93"/>
  <sheetViews>
    <sheetView tabSelected="1" zoomScale="118" zoomScaleNormal="118" zoomScalePageLayoutView="130" workbookViewId="0">
      <selection activeCell="C2" sqref="C2:E4"/>
    </sheetView>
  </sheetViews>
  <sheetFormatPr defaultColWidth="8.85546875" defaultRowHeight="15" x14ac:dyDescent="0.25"/>
  <cols>
    <col min="1" max="1" width="4.5703125" customWidth="1"/>
    <col min="2" max="2" width="59.85546875" customWidth="1"/>
    <col min="3" max="3" width="14.85546875" style="2" customWidth="1"/>
    <col min="4" max="4" width="15.28515625" style="3" customWidth="1"/>
    <col min="5" max="5" width="18.28515625" style="1" customWidth="1"/>
    <col min="6" max="6" width="18.140625" hidden="1" customWidth="1"/>
    <col min="7" max="7" width="16.7109375" hidden="1" customWidth="1"/>
    <col min="8" max="8" width="12.85546875" hidden="1" customWidth="1"/>
  </cols>
  <sheetData>
    <row r="1" spans="1:8" ht="24.75" customHeight="1" x14ac:dyDescent="0.25">
      <c r="A1" s="5"/>
      <c r="B1" s="217"/>
      <c r="C1" s="217"/>
      <c r="D1" s="217"/>
      <c r="E1" s="217"/>
    </row>
    <row r="2" spans="1:8" ht="24.75" customHeight="1" x14ac:dyDescent="0.25">
      <c r="A2" s="5"/>
      <c r="B2" s="19"/>
      <c r="C2" s="241" t="s">
        <v>112</v>
      </c>
      <c r="D2" s="241"/>
      <c r="E2" s="241"/>
    </row>
    <row r="3" spans="1:8" ht="24.75" customHeight="1" x14ac:dyDescent="0.25">
      <c r="A3" s="5"/>
      <c r="B3" s="19"/>
      <c r="C3" s="241"/>
      <c r="D3" s="241"/>
      <c r="E3" s="241"/>
    </row>
    <row r="4" spans="1:8" ht="24.75" customHeight="1" x14ac:dyDescent="0.25">
      <c r="A4" s="5"/>
      <c r="B4" s="19"/>
      <c r="C4" s="241"/>
      <c r="D4" s="241"/>
      <c r="E4" s="241"/>
    </row>
    <row r="5" spans="1:8" ht="24.75" customHeight="1" x14ac:dyDescent="0.35">
      <c r="A5" s="246" t="s">
        <v>99</v>
      </c>
      <c r="B5" s="246"/>
      <c r="C5" s="246"/>
      <c r="D5" s="246"/>
      <c r="E5" s="246"/>
    </row>
    <row r="6" spans="1:8" ht="23.25" x14ac:dyDescent="0.35">
      <c r="A6" s="242" t="s">
        <v>100</v>
      </c>
      <c r="B6" s="242"/>
      <c r="C6" s="242"/>
      <c r="D6" s="242"/>
      <c r="E6" s="242"/>
    </row>
    <row r="7" spans="1:8" ht="21.75" customHeight="1" x14ac:dyDescent="0.35">
      <c r="A7" s="6"/>
      <c r="B7" s="242"/>
      <c r="C7" s="242"/>
      <c r="D7" s="242"/>
      <c r="E7" s="242"/>
    </row>
    <row r="8" spans="1:8" ht="12.75" customHeight="1" thickBot="1" x14ac:dyDescent="0.4">
      <c r="A8" s="6"/>
      <c r="B8" s="8"/>
      <c r="C8" s="8"/>
      <c r="D8" s="8"/>
      <c r="E8" s="8"/>
    </row>
    <row r="9" spans="1:8" ht="18.75" thickBot="1" x14ac:dyDescent="0.3">
      <c r="A9" s="223" t="s">
        <v>31</v>
      </c>
      <c r="B9" s="224"/>
      <c r="C9" s="224"/>
      <c r="D9" s="224"/>
      <c r="E9" s="225"/>
    </row>
    <row r="10" spans="1:8" ht="15" customHeight="1" x14ac:dyDescent="0.25">
      <c r="A10" s="234" t="s">
        <v>72</v>
      </c>
      <c r="B10" s="226" t="s">
        <v>33</v>
      </c>
      <c r="C10" s="228" t="s">
        <v>41</v>
      </c>
      <c r="D10" s="230" t="s">
        <v>15</v>
      </c>
      <c r="E10" s="232" t="s">
        <v>16</v>
      </c>
    </row>
    <row r="11" spans="1:8" ht="35.25" customHeight="1" thickBot="1" x14ac:dyDescent="0.3">
      <c r="A11" s="235"/>
      <c r="B11" s="227"/>
      <c r="C11" s="229"/>
      <c r="D11" s="231"/>
      <c r="E11" s="233"/>
    </row>
    <row r="12" spans="1:8" ht="15.75" x14ac:dyDescent="0.25">
      <c r="A12" s="14" t="s">
        <v>69</v>
      </c>
      <c r="B12" s="15" t="s">
        <v>18</v>
      </c>
      <c r="C12" s="29">
        <v>7474</v>
      </c>
      <c r="D12" s="20">
        <v>826</v>
      </c>
      <c r="E12" s="22">
        <f>C12*D12</f>
        <v>6173524</v>
      </c>
      <c r="F12" s="24">
        <f>E71-E12-E15</f>
        <v>157918</v>
      </c>
    </row>
    <row r="13" spans="1:8" ht="15.75" x14ac:dyDescent="0.25">
      <c r="A13" s="10" t="s">
        <v>70</v>
      </c>
      <c r="B13" s="11" t="s">
        <v>17</v>
      </c>
      <c r="C13" s="30">
        <v>2826</v>
      </c>
      <c r="D13" s="21">
        <v>826</v>
      </c>
      <c r="E13" s="23">
        <f>C13*D13</f>
        <v>2334276</v>
      </c>
      <c r="F13" s="24">
        <f>E85-E13</f>
        <v>-2226</v>
      </c>
      <c r="G13">
        <f>F13/D13</f>
        <v>-2.6949152542372881</v>
      </c>
      <c r="H13" s="24">
        <f>C13+G13</f>
        <v>2823.3050847457625</v>
      </c>
    </row>
    <row r="14" spans="1:8" ht="15.75" x14ac:dyDescent="0.25">
      <c r="A14" s="10" t="s">
        <v>71</v>
      </c>
      <c r="B14" s="25" t="s">
        <v>104</v>
      </c>
      <c r="C14" s="26"/>
      <c r="D14" s="27"/>
      <c r="E14" s="28"/>
    </row>
    <row r="15" spans="1:8" ht="15.75" x14ac:dyDescent="0.25">
      <c r="A15" s="170">
        <v>4</v>
      </c>
      <c r="B15" s="183" t="s">
        <v>103</v>
      </c>
      <c r="C15" s="177"/>
      <c r="D15" s="187"/>
      <c r="E15" s="184">
        <v>250000</v>
      </c>
      <c r="F15" s="171">
        <f>E15/D12</f>
        <v>302.66343825665859</v>
      </c>
    </row>
    <row r="16" spans="1:8" ht="15.75" x14ac:dyDescent="0.25">
      <c r="A16" s="170">
        <v>5</v>
      </c>
      <c r="B16" s="183" t="s">
        <v>106</v>
      </c>
      <c r="C16" s="177"/>
      <c r="D16" s="187"/>
      <c r="E16" s="185">
        <v>158000</v>
      </c>
      <c r="F16" s="171">
        <f>E16/D13</f>
        <v>191.28329297820824</v>
      </c>
    </row>
    <row r="17" spans="1:6" ht="82.15" customHeight="1" thickBot="1" x14ac:dyDescent="0.35">
      <c r="A17" s="166"/>
      <c r="B17" s="168" t="s">
        <v>101</v>
      </c>
      <c r="C17" s="186">
        <f>C12+C13</f>
        <v>10300</v>
      </c>
      <c r="D17" s="167"/>
      <c r="E17" s="169">
        <f>SUM(E12:E16)</f>
        <v>8915800</v>
      </c>
      <c r="F17" s="24">
        <f>E86-E17</f>
        <v>-2308</v>
      </c>
    </row>
    <row r="18" spans="1:6" ht="18.75" customHeight="1" thickBot="1" x14ac:dyDescent="0.3">
      <c r="A18" s="218" t="s">
        <v>32</v>
      </c>
      <c r="B18" s="219"/>
      <c r="C18" s="219"/>
      <c r="D18" s="219"/>
      <c r="E18" s="220"/>
    </row>
    <row r="19" spans="1:6" ht="18.75" customHeight="1" thickBot="1" x14ac:dyDescent="0.3">
      <c r="A19" s="243" t="s">
        <v>4</v>
      </c>
      <c r="B19" s="244"/>
      <c r="C19" s="244"/>
      <c r="D19" s="244"/>
      <c r="E19" s="245"/>
    </row>
    <row r="20" spans="1:6" ht="30.75" customHeight="1" thickBot="1" x14ac:dyDescent="0.3">
      <c r="A20" s="12"/>
      <c r="B20" s="13"/>
      <c r="C20" s="16" t="s">
        <v>44</v>
      </c>
      <c r="D20" s="18" t="s">
        <v>43</v>
      </c>
      <c r="E20" s="17" t="s">
        <v>20</v>
      </c>
    </row>
    <row r="21" spans="1:6" ht="20.25" customHeight="1" thickBot="1" x14ac:dyDescent="0.35">
      <c r="A21" s="4">
        <v>1</v>
      </c>
      <c r="B21" s="196" t="s">
        <v>108</v>
      </c>
      <c r="C21" s="197"/>
      <c r="D21" s="197"/>
      <c r="E21" s="198"/>
    </row>
    <row r="22" spans="1:6" x14ac:dyDescent="0.25">
      <c r="A22" s="37" t="s">
        <v>14</v>
      </c>
      <c r="B22" s="38" t="s">
        <v>10</v>
      </c>
      <c r="C22" s="39">
        <v>35000</v>
      </c>
      <c r="D22" s="40">
        <v>12</v>
      </c>
      <c r="E22" s="41">
        <f>C22*D22</f>
        <v>420000</v>
      </c>
    </row>
    <row r="23" spans="1:6" x14ac:dyDescent="0.25">
      <c r="A23" s="42" t="s">
        <v>13</v>
      </c>
      <c r="B23" s="33" t="s">
        <v>25</v>
      </c>
      <c r="C23" s="34">
        <v>20000</v>
      </c>
      <c r="D23" s="35">
        <v>12</v>
      </c>
      <c r="E23" s="36">
        <f>C23*D23</f>
        <v>240000</v>
      </c>
    </row>
    <row r="24" spans="1:6" x14ac:dyDescent="0.25">
      <c r="A24" s="43" t="s">
        <v>29</v>
      </c>
      <c r="B24" s="33" t="s">
        <v>11</v>
      </c>
      <c r="C24" s="34">
        <v>30000</v>
      </c>
      <c r="D24" s="35">
        <v>12</v>
      </c>
      <c r="E24" s="36">
        <f>C24*D24</f>
        <v>360000</v>
      </c>
    </row>
    <row r="25" spans="1:6" x14ac:dyDescent="0.25">
      <c r="A25" s="42" t="s">
        <v>67</v>
      </c>
      <c r="B25" s="33" t="s">
        <v>42</v>
      </c>
      <c r="C25" s="34">
        <v>30000</v>
      </c>
      <c r="D25" s="35">
        <v>12</v>
      </c>
      <c r="E25" s="36">
        <f>C25*D25</f>
        <v>360000</v>
      </c>
    </row>
    <row r="26" spans="1:6" ht="15.75" thickBot="1" x14ac:dyDescent="0.3">
      <c r="A26" s="44" t="s">
        <v>68</v>
      </c>
      <c r="B26" s="45" t="s">
        <v>109</v>
      </c>
      <c r="C26" s="46"/>
      <c r="D26" s="47">
        <v>12</v>
      </c>
      <c r="E26" s="48">
        <f>SUM(E22:E25)*30.2%</f>
        <v>416760</v>
      </c>
    </row>
    <row r="27" spans="1:6" ht="19.5" thickBot="1" x14ac:dyDescent="0.35">
      <c r="A27" s="49"/>
      <c r="B27" s="50" t="s">
        <v>21</v>
      </c>
      <c r="C27" s="51"/>
      <c r="D27" s="52"/>
      <c r="E27" s="53">
        <f>SUM(E22:E26)</f>
        <v>1796760</v>
      </c>
    </row>
    <row r="28" spans="1:6" ht="19.5" customHeight="1" thickBot="1" x14ac:dyDescent="0.35">
      <c r="A28" s="54">
        <v>2</v>
      </c>
      <c r="B28" s="236" t="s">
        <v>40</v>
      </c>
      <c r="C28" s="237"/>
      <c r="D28" s="238"/>
      <c r="E28" s="239"/>
    </row>
    <row r="29" spans="1:6" x14ac:dyDescent="0.25">
      <c r="A29" s="55" t="s">
        <v>61</v>
      </c>
      <c r="B29" s="56" t="s">
        <v>19</v>
      </c>
      <c r="C29" s="57">
        <v>35000</v>
      </c>
      <c r="D29" s="58">
        <v>8</v>
      </c>
      <c r="E29" s="41">
        <f>C29*D29</f>
        <v>280000</v>
      </c>
    </row>
    <row r="30" spans="1:6" ht="15.75" customHeight="1" x14ac:dyDescent="0.25">
      <c r="A30" s="59" t="s">
        <v>62</v>
      </c>
      <c r="B30" s="60" t="s">
        <v>24</v>
      </c>
      <c r="C30" s="61">
        <v>90000</v>
      </c>
      <c r="D30" s="62" t="s">
        <v>23</v>
      </c>
      <c r="E30" s="63">
        <f>C30</f>
        <v>90000</v>
      </c>
    </row>
    <row r="31" spans="1:6" x14ac:dyDescent="0.25">
      <c r="A31" s="59" t="s">
        <v>63</v>
      </c>
      <c r="B31" s="64" t="s">
        <v>75</v>
      </c>
      <c r="C31" s="61">
        <v>15000</v>
      </c>
      <c r="D31" s="62">
        <v>10</v>
      </c>
      <c r="E31" s="65">
        <f>C31*D31</f>
        <v>150000</v>
      </c>
    </row>
    <row r="32" spans="1:6" x14ac:dyDescent="0.25">
      <c r="A32" s="55" t="s">
        <v>64</v>
      </c>
      <c r="B32" s="66" t="s">
        <v>107</v>
      </c>
      <c r="C32" s="67">
        <v>1217726</v>
      </c>
      <c r="D32" s="62" t="s">
        <v>23</v>
      </c>
      <c r="E32" s="68">
        <f>C32</f>
        <v>1217726</v>
      </c>
    </row>
    <row r="33" spans="1:5" s="32" customFormat="1" ht="15.75" customHeight="1" x14ac:dyDescent="0.25">
      <c r="A33" s="69" t="s">
        <v>65</v>
      </c>
      <c r="B33" s="70" t="s">
        <v>97</v>
      </c>
      <c r="C33" s="71">
        <v>700000</v>
      </c>
      <c r="D33" s="72">
        <v>1</v>
      </c>
      <c r="E33" s="73">
        <f>C33*D33</f>
        <v>700000</v>
      </c>
    </row>
    <row r="34" spans="1:5" x14ac:dyDescent="0.25">
      <c r="A34" s="59" t="s">
        <v>66</v>
      </c>
      <c r="B34" s="64"/>
      <c r="C34" s="61"/>
      <c r="D34" s="62"/>
      <c r="E34" s="63">
        <f>C34*D34</f>
        <v>0</v>
      </c>
    </row>
    <row r="35" spans="1:5" ht="15.75" thickBot="1" x14ac:dyDescent="0.3">
      <c r="A35" s="74" t="s">
        <v>84</v>
      </c>
      <c r="B35" s="45"/>
      <c r="C35" s="75"/>
      <c r="D35" s="76"/>
      <c r="E35" s="77">
        <f>C35*D35</f>
        <v>0</v>
      </c>
    </row>
    <row r="36" spans="1:5" ht="19.5" thickBot="1" x14ac:dyDescent="0.35">
      <c r="A36" s="78"/>
      <c r="B36" s="79" t="s">
        <v>21</v>
      </c>
      <c r="C36" s="80"/>
      <c r="D36" s="81"/>
      <c r="E36" s="82">
        <f>SUM(E29:E35)</f>
        <v>2437726</v>
      </c>
    </row>
    <row r="37" spans="1:5" ht="16.5" customHeight="1" thickBot="1" x14ac:dyDescent="0.35">
      <c r="A37" s="54">
        <v>3</v>
      </c>
      <c r="B37" s="236" t="s">
        <v>85</v>
      </c>
      <c r="C37" s="237"/>
      <c r="D37" s="237"/>
      <c r="E37" s="240"/>
    </row>
    <row r="38" spans="1:5" ht="18" customHeight="1" x14ac:dyDescent="0.25">
      <c r="A38" s="83" t="s">
        <v>96</v>
      </c>
      <c r="B38" s="84" t="s">
        <v>0</v>
      </c>
      <c r="C38" s="39">
        <v>17760</v>
      </c>
      <c r="D38" s="58" t="s">
        <v>23</v>
      </c>
      <c r="E38" s="41">
        <f>C38</f>
        <v>17760</v>
      </c>
    </row>
    <row r="39" spans="1:5" ht="16.5" customHeight="1" x14ac:dyDescent="0.25">
      <c r="A39" s="85" t="s">
        <v>81</v>
      </c>
      <c r="B39" s="66" t="s">
        <v>38</v>
      </c>
      <c r="C39" s="34">
        <v>9000</v>
      </c>
      <c r="D39" s="86" t="s">
        <v>23</v>
      </c>
      <c r="E39" s="68">
        <f>C39</f>
        <v>9000</v>
      </c>
    </row>
    <row r="40" spans="1:5" x14ac:dyDescent="0.25">
      <c r="A40" s="87" t="s">
        <v>82</v>
      </c>
      <c r="B40" s="88" t="s">
        <v>26</v>
      </c>
      <c r="C40" s="34">
        <v>10000</v>
      </c>
      <c r="D40" s="89">
        <v>12</v>
      </c>
      <c r="E40" s="68">
        <f>C40*D40</f>
        <v>120000</v>
      </c>
    </row>
    <row r="41" spans="1:5" ht="16.5" customHeight="1" x14ac:dyDescent="0.25">
      <c r="A41" s="90" t="s">
        <v>83</v>
      </c>
      <c r="B41" s="91" t="s">
        <v>86</v>
      </c>
      <c r="C41" s="92">
        <v>16800</v>
      </c>
      <c r="D41" s="93" t="s">
        <v>23</v>
      </c>
      <c r="E41" s="68">
        <f>C41</f>
        <v>16800</v>
      </c>
    </row>
    <row r="42" spans="1:5" ht="27.6" customHeight="1" x14ac:dyDescent="0.25">
      <c r="A42" s="157" t="s">
        <v>87</v>
      </c>
      <c r="B42" s="172" t="s">
        <v>110</v>
      </c>
      <c r="C42" s="173">
        <v>70000</v>
      </c>
      <c r="D42" s="174" t="s">
        <v>23</v>
      </c>
      <c r="E42" s="175">
        <f>C42</f>
        <v>70000</v>
      </c>
    </row>
    <row r="43" spans="1:5" ht="28.15" customHeight="1" x14ac:dyDescent="0.25">
      <c r="A43" s="157" t="s">
        <v>88</v>
      </c>
      <c r="B43" s="172" t="s">
        <v>111</v>
      </c>
      <c r="C43" s="173">
        <v>25000</v>
      </c>
      <c r="D43" s="174" t="s">
        <v>23</v>
      </c>
      <c r="E43" s="175">
        <f>C43</f>
        <v>25000</v>
      </c>
    </row>
    <row r="44" spans="1:5" ht="16.5" customHeight="1" x14ac:dyDescent="0.25">
      <c r="A44" s="157" t="s">
        <v>89</v>
      </c>
      <c r="B44" s="172"/>
      <c r="C44" s="173"/>
      <c r="D44" s="174"/>
      <c r="E44" s="175">
        <f>C44</f>
        <v>0</v>
      </c>
    </row>
    <row r="45" spans="1:5" ht="16.5" customHeight="1" x14ac:dyDescent="0.25">
      <c r="A45" s="157" t="s">
        <v>92</v>
      </c>
      <c r="B45" s="176"/>
      <c r="C45" s="177"/>
      <c r="D45" s="178"/>
      <c r="E45" s="179"/>
    </row>
    <row r="46" spans="1:5" ht="16.5" customHeight="1" thickBot="1" x14ac:dyDescent="0.3">
      <c r="A46" s="94"/>
      <c r="B46" s="202" t="s">
        <v>21</v>
      </c>
      <c r="C46" s="203"/>
      <c r="D46" s="204"/>
      <c r="E46" s="95">
        <f>SUM(E38:E45)</f>
        <v>258560</v>
      </c>
    </row>
    <row r="47" spans="1:5" ht="19.5" thickBot="1" x14ac:dyDescent="0.3">
      <c r="A47" s="96">
        <v>4</v>
      </c>
      <c r="B47" s="205" t="s">
        <v>37</v>
      </c>
      <c r="C47" s="206"/>
      <c r="D47" s="206"/>
      <c r="E47" s="207"/>
    </row>
    <row r="48" spans="1:5" x14ac:dyDescent="0.25">
      <c r="A48" s="97" t="s">
        <v>53</v>
      </c>
      <c r="B48" s="98" t="s">
        <v>76</v>
      </c>
      <c r="C48" s="99">
        <v>1500</v>
      </c>
      <c r="D48" s="100">
        <v>12</v>
      </c>
      <c r="E48" s="101">
        <f>C48*D48</f>
        <v>18000</v>
      </c>
    </row>
    <row r="49" spans="1:7" x14ac:dyDescent="0.25">
      <c r="A49" s="102" t="s">
        <v>54</v>
      </c>
      <c r="B49" s="103" t="s">
        <v>93</v>
      </c>
      <c r="C49" s="104">
        <v>15000</v>
      </c>
      <c r="D49" s="105" t="s">
        <v>23</v>
      </c>
      <c r="E49" s="106">
        <f>C49</f>
        <v>15000</v>
      </c>
    </row>
    <row r="50" spans="1:7" x14ac:dyDescent="0.25">
      <c r="A50" s="102" t="s">
        <v>55</v>
      </c>
      <c r="B50" s="103" t="s">
        <v>12</v>
      </c>
      <c r="C50" s="104">
        <v>5000</v>
      </c>
      <c r="D50" s="105" t="s">
        <v>23</v>
      </c>
      <c r="E50" s="106">
        <f>C50</f>
        <v>5000</v>
      </c>
    </row>
    <row r="51" spans="1:7" x14ac:dyDescent="0.25">
      <c r="A51" s="102" t="s">
        <v>56</v>
      </c>
      <c r="B51" s="107" t="s">
        <v>36</v>
      </c>
      <c r="C51" s="104">
        <v>30000</v>
      </c>
      <c r="D51" s="105" t="s">
        <v>23</v>
      </c>
      <c r="E51" s="106">
        <f>C51</f>
        <v>30000</v>
      </c>
    </row>
    <row r="52" spans="1:7" x14ac:dyDescent="0.25">
      <c r="A52" s="102" t="s">
        <v>57</v>
      </c>
      <c r="B52" s="107" t="s">
        <v>98</v>
      </c>
      <c r="C52" s="104">
        <v>40000</v>
      </c>
      <c r="D52" s="105" t="s">
        <v>23</v>
      </c>
      <c r="E52" s="106">
        <f>C52</f>
        <v>40000</v>
      </c>
    </row>
    <row r="53" spans="1:7" x14ac:dyDescent="0.25">
      <c r="A53" s="102" t="s">
        <v>58</v>
      </c>
      <c r="B53" s="108" t="s">
        <v>73</v>
      </c>
      <c r="C53" s="104">
        <v>3500</v>
      </c>
      <c r="D53" s="72">
        <v>10</v>
      </c>
      <c r="E53" s="175">
        <f>C53*D53</f>
        <v>35000</v>
      </c>
    </row>
    <row r="54" spans="1:7" ht="15.75" thickBot="1" x14ac:dyDescent="0.3">
      <c r="A54" s="102" t="s">
        <v>59</v>
      </c>
      <c r="B54" s="110" t="s">
        <v>79</v>
      </c>
      <c r="C54" s="75">
        <v>300000</v>
      </c>
      <c r="D54" s="180" t="s">
        <v>23</v>
      </c>
      <c r="E54" s="175">
        <f>C54</f>
        <v>300000</v>
      </c>
    </row>
    <row r="55" spans="1:7" s="7" customFormat="1" ht="14.25" customHeight="1" x14ac:dyDescent="0.25">
      <c r="A55" s="102" t="s">
        <v>60</v>
      </c>
      <c r="B55" s="108"/>
      <c r="C55" s="104"/>
      <c r="D55" s="181" t="s">
        <v>23</v>
      </c>
      <c r="E55" s="175">
        <f>C55</f>
        <v>0</v>
      </c>
    </row>
    <row r="56" spans="1:7" s="7" customFormat="1" ht="14.25" customHeight="1" thickBot="1" x14ac:dyDescent="0.3">
      <c r="A56" s="109" t="s">
        <v>91</v>
      </c>
      <c r="B56" s="110"/>
      <c r="C56" s="75"/>
      <c r="D56" s="180" t="s">
        <v>23</v>
      </c>
      <c r="E56" s="175">
        <f>C56</f>
        <v>0</v>
      </c>
      <c r="G56" s="31"/>
    </row>
    <row r="57" spans="1:7" s="7" customFormat="1" ht="16.5" customHeight="1" thickBot="1" x14ac:dyDescent="0.3">
      <c r="A57" s="111"/>
      <c r="B57" s="112" t="s">
        <v>21</v>
      </c>
      <c r="C57" s="113"/>
      <c r="D57" s="113"/>
      <c r="E57" s="182">
        <f>SUM(E48:E56)</f>
        <v>443000</v>
      </c>
    </row>
    <row r="58" spans="1:7" ht="19.5" customHeight="1" thickBot="1" x14ac:dyDescent="0.35">
      <c r="A58" s="54">
        <v>5</v>
      </c>
      <c r="B58" s="208" t="s">
        <v>35</v>
      </c>
      <c r="C58" s="209"/>
      <c r="D58" s="209"/>
      <c r="E58" s="210"/>
    </row>
    <row r="59" spans="1:7" ht="45.75" thickBot="1" x14ac:dyDescent="0.3">
      <c r="A59" s="114" t="s">
        <v>39</v>
      </c>
      <c r="B59" s="115" t="s">
        <v>27</v>
      </c>
      <c r="C59" s="116">
        <v>68849</v>
      </c>
      <c r="D59" s="117">
        <v>4</v>
      </c>
      <c r="E59" s="82">
        <f>C59*D59</f>
        <v>275396</v>
      </c>
    </row>
    <row r="60" spans="1:7" ht="19.5" thickBot="1" x14ac:dyDescent="0.35">
      <c r="A60" s="54">
        <v>6</v>
      </c>
      <c r="B60" s="211" t="s">
        <v>22</v>
      </c>
      <c r="C60" s="212"/>
      <c r="D60" s="212"/>
      <c r="E60" s="213"/>
    </row>
    <row r="61" spans="1:7" ht="15.75" thickBot="1" x14ac:dyDescent="0.3">
      <c r="A61" s="118" t="s">
        <v>52</v>
      </c>
      <c r="B61" s="119" t="s">
        <v>22</v>
      </c>
      <c r="C61" s="116">
        <v>400000</v>
      </c>
      <c r="D61" s="120" t="s">
        <v>23</v>
      </c>
      <c r="E61" s="82">
        <f>C61</f>
        <v>400000</v>
      </c>
    </row>
    <row r="62" spans="1:7" ht="19.5" thickBot="1" x14ac:dyDescent="0.35">
      <c r="A62" s="54">
        <v>7</v>
      </c>
      <c r="B62" s="211" t="s">
        <v>7</v>
      </c>
      <c r="C62" s="212"/>
      <c r="D62" s="212"/>
      <c r="E62" s="213"/>
    </row>
    <row r="63" spans="1:7" x14ac:dyDescent="0.25">
      <c r="A63" s="121" t="s">
        <v>45</v>
      </c>
      <c r="B63" s="122" t="s">
        <v>105</v>
      </c>
      <c r="C63" s="123">
        <v>500000</v>
      </c>
      <c r="D63" s="124" t="s">
        <v>23</v>
      </c>
      <c r="E63" s="63">
        <f>C63</f>
        <v>500000</v>
      </c>
      <c r="F63" s="9"/>
    </row>
    <row r="64" spans="1:7" ht="30" x14ac:dyDescent="0.25">
      <c r="A64" s="121" t="s">
        <v>46</v>
      </c>
      <c r="B64" s="122" t="s">
        <v>28</v>
      </c>
      <c r="C64" s="34">
        <v>30000</v>
      </c>
      <c r="D64" s="124">
        <v>3</v>
      </c>
      <c r="E64" s="63">
        <f>C64*D64</f>
        <v>90000</v>
      </c>
    </row>
    <row r="65" spans="1:7" x14ac:dyDescent="0.25">
      <c r="A65" s="121" t="s">
        <v>47</v>
      </c>
      <c r="B65" s="125" t="s">
        <v>30</v>
      </c>
      <c r="C65" s="34">
        <v>40000</v>
      </c>
      <c r="D65" s="126" t="s">
        <v>23</v>
      </c>
      <c r="E65" s="63">
        <f>C65</f>
        <v>40000</v>
      </c>
    </row>
    <row r="66" spans="1:7" x14ac:dyDescent="0.25">
      <c r="A66" s="121" t="s">
        <v>48</v>
      </c>
      <c r="B66" s="125" t="s">
        <v>77</v>
      </c>
      <c r="C66" s="34">
        <v>60000</v>
      </c>
      <c r="D66" s="126" t="s">
        <v>23</v>
      </c>
      <c r="E66" s="63">
        <f>C66</f>
        <v>60000</v>
      </c>
    </row>
    <row r="67" spans="1:7" x14ac:dyDescent="0.25">
      <c r="A67" s="121" t="s">
        <v>49</v>
      </c>
      <c r="B67" s="188" t="s">
        <v>95</v>
      </c>
      <c r="C67" s="92">
        <v>280000</v>
      </c>
      <c r="D67" s="127"/>
      <c r="E67" s="63">
        <f>C67</f>
        <v>280000</v>
      </c>
    </row>
    <row r="68" spans="1:7" x14ac:dyDescent="0.25">
      <c r="A68" s="121" t="s">
        <v>50</v>
      </c>
      <c r="B68" s="176"/>
      <c r="C68" s="177"/>
      <c r="D68" s="189"/>
      <c r="E68" s="179"/>
    </row>
    <row r="69" spans="1:7" ht="15.75" thickBot="1" x14ac:dyDescent="0.3">
      <c r="A69" s="128" t="s">
        <v>51</v>
      </c>
      <c r="B69" s="129"/>
      <c r="C69" s="46"/>
      <c r="D69" s="47"/>
      <c r="E69" s="63">
        <f>C69</f>
        <v>0</v>
      </c>
    </row>
    <row r="70" spans="1:7" ht="19.5" thickBot="1" x14ac:dyDescent="0.3">
      <c r="A70" s="130"/>
      <c r="B70" s="131" t="s">
        <v>21</v>
      </c>
      <c r="C70" s="132"/>
      <c r="D70" s="52"/>
      <c r="E70" s="82">
        <f>SUM(E63:E69)</f>
        <v>970000</v>
      </c>
    </row>
    <row r="71" spans="1:7" ht="19.5" thickBot="1" x14ac:dyDescent="0.35">
      <c r="A71" s="133"/>
      <c r="B71" s="134" t="s">
        <v>34</v>
      </c>
      <c r="C71" s="135"/>
      <c r="D71" s="136"/>
      <c r="E71" s="82">
        <f>E27+E36+E46+E57+E59+E61+E70</f>
        <v>6581442</v>
      </c>
      <c r="F71" s="24">
        <f>E71/826</f>
        <v>7967.8474576271183</v>
      </c>
      <c r="G71" s="24"/>
    </row>
    <row r="72" spans="1:7" s="7" customFormat="1" ht="20.100000000000001" customHeight="1" thickBot="1" x14ac:dyDescent="0.3">
      <c r="A72" s="137"/>
      <c r="B72" s="199" t="s">
        <v>2</v>
      </c>
      <c r="C72" s="200"/>
      <c r="D72" s="200"/>
      <c r="E72" s="201"/>
    </row>
    <row r="73" spans="1:7" ht="18.75" hidden="1" customHeight="1" thickBot="1" x14ac:dyDescent="0.3">
      <c r="A73" s="221" t="s">
        <v>3</v>
      </c>
      <c r="B73" s="222"/>
      <c r="C73" s="222"/>
      <c r="D73" s="222"/>
      <c r="E73" s="222"/>
    </row>
    <row r="74" spans="1:7" ht="33.950000000000003" hidden="1" customHeight="1" thickBot="1" x14ac:dyDescent="0.3">
      <c r="A74" s="138"/>
      <c r="B74" s="139"/>
      <c r="C74" s="140"/>
      <c r="D74" s="141" t="s">
        <v>9</v>
      </c>
      <c r="E74" s="142" t="s">
        <v>1</v>
      </c>
    </row>
    <row r="75" spans="1:7" ht="19.5" hidden="1" thickBot="1" x14ac:dyDescent="0.35">
      <c r="A75" s="54">
        <v>6</v>
      </c>
      <c r="B75" s="214" t="s">
        <v>6</v>
      </c>
      <c r="C75" s="215"/>
      <c r="D75" s="215"/>
      <c r="E75" s="216"/>
    </row>
    <row r="76" spans="1:7" ht="38.25" hidden="1" thickBot="1" x14ac:dyDescent="0.35">
      <c r="A76" s="143" t="s">
        <v>5</v>
      </c>
      <c r="B76" s="144" t="s">
        <v>8</v>
      </c>
      <c r="C76" s="145">
        <v>10</v>
      </c>
      <c r="D76" s="146">
        <v>181837</v>
      </c>
      <c r="E76" s="147">
        <f>C76*D76</f>
        <v>1818370</v>
      </c>
    </row>
    <row r="77" spans="1:7" ht="15.75" hidden="1" thickBot="1" x14ac:dyDescent="0.3">
      <c r="A77" s="148"/>
      <c r="B77" s="148"/>
      <c r="C77" s="149"/>
      <c r="D77" s="150"/>
      <c r="E77" s="151"/>
    </row>
    <row r="78" spans="1:7" ht="19.5" thickBot="1" x14ac:dyDescent="0.35">
      <c r="A78" s="152" t="s">
        <v>69</v>
      </c>
      <c r="B78" s="211" t="s">
        <v>74</v>
      </c>
      <c r="C78" s="212"/>
      <c r="D78" s="212"/>
      <c r="E78" s="213"/>
    </row>
    <row r="79" spans="1:7" x14ac:dyDescent="0.25">
      <c r="A79" s="153" t="s">
        <v>14</v>
      </c>
      <c r="B79" s="154" t="s">
        <v>102</v>
      </c>
      <c r="C79" s="155">
        <f>3920100/2</f>
        <v>1960050</v>
      </c>
      <c r="D79" s="100" t="s">
        <v>94</v>
      </c>
      <c r="E79" s="156">
        <f>C79</f>
        <v>1960050</v>
      </c>
    </row>
    <row r="80" spans="1:7" x14ac:dyDescent="0.25">
      <c r="A80" s="157" t="s">
        <v>13</v>
      </c>
      <c r="B80" s="158" t="s">
        <v>78</v>
      </c>
      <c r="C80" s="34">
        <v>72000</v>
      </c>
      <c r="D80" s="159" t="s">
        <v>23</v>
      </c>
      <c r="E80" s="65">
        <f>C80</f>
        <v>72000</v>
      </c>
    </row>
    <row r="81" spans="1:6" ht="30" x14ac:dyDescent="0.25">
      <c r="A81" s="157" t="s">
        <v>29</v>
      </c>
      <c r="B81" s="158" t="s">
        <v>80</v>
      </c>
      <c r="C81" s="34">
        <v>300000</v>
      </c>
      <c r="D81" s="159" t="s">
        <v>23</v>
      </c>
      <c r="E81" s="65">
        <f>C81</f>
        <v>300000</v>
      </c>
    </row>
    <row r="82" spans="1:6" x14ac:dyDescent="0.25">
      <c r="A82" s="157" t="s">
        <v>67</v>
      </c>
      <c r="B82" s="158"/>
      <c r="C82" s="34"/>
      <c r="D82" s="159" t="s">
        <v>23</v>
      </c>
      <c r="E82" s="65">
        <f>C82</f>
        <v>0</v>
      </c>
    </row>
    <row r="83" spans="1:6" x14ac:dyDescent="0.25">
      <c r="A83" s="157" t="s">
        <v>68</v>
      </c>
      <c r="B83" s="158"/>
      <c r="C83" s="34"/>
      <c r="D83" s="159" t="s">
        <v>23</v>
      </c>
      <c r="E83" s="65">
        <f>C83</f>
        <v>0</v>
      </c>
    </row>
    <row r="84" spans="1:6" ht="15.75" thickBot="1" x14ac:dyDescent="0.3">
      <c r="A84" s="157" t="s">
        <v>90</v>
      </c>
      <c r="B84" s="158"/>
      <c r="C84" s="34"/>
      <c r="D84" s="159">
        <v>2</v>
      </c>
      <c r="E84" s="65">
        <f>C84*D84</f>
        <v>0</v>
      </c>
    </row>
    <row r="85" spans="1:6" ht="20.25" customHeight="1" thickBot="1" x14ac:dyDescent="0.3">
      <c r="A85" s="160"/>
      <c r="B85" s="190" t="s">
        <v>21</v>
      </c>
      <c r="C85" s="191"/>
      <c r="D85" s="192"/>
      <c r="E85" s="82">
        <f>SUM(E79:E83)</f>
        <v>2332050</v>
      </c>
      <c r="F85">
        <f>E85/826</f>
        <v>2823.3050847457625</v>
      </c>
    </row>
    <row r="86" spans="1:6" ht="19.5" thickBot="1" x14ac:dyDescent="0.35">
      <c r="A86" s="161"/>
      <c r="B86" s="193" t="s">
        <v>34</v>
      </c>
      <c r="C86" s="194"/>
      <c r="D86" s="195"/>
      <c r="E86" s="162">
        <f>E71+E85</f>
        <v>8913492</v>
      </c>
    </row>
    <row r="87" spans="1:6" x14ac:dyDescent="0.25">
      <c r="A87" s="139"/>
      <c r="B87" s="139"/>
      <c r="C87" s="163"/>
      <c r="D87" s="164"/>
      <c r="E87" s="165"/>
    </row>
    <row r="88" spans="1:6" x14ac:dyDescent="0.25">
      <c r="A88" s="139"/>
      <c r="B88" s="139"/>
      <c r="C88" s="163"/>
      <c r="D88" s="164"/>
      <c r="E88" s="165"/>
    </row>
    <row r="89" spans="1:6" x14ac:dyDescent="0.25">
      <c r="A89" s="139"/>
      <c r="B89" s="139"/>
      <c r="C89" s="163"/>
      <c r="D89" s="164"/>
      <c r="E89" s="165"/>
    </row>
    <row r="90" spans="1:6" x14ac:dyDescent="0.25">
      <c r="A90" s="139"/>
      <c r="B90" s="139"/>
      <c r="C90" s="163"/>
      <c r="D90" s="164"/>
      <c r="E90" s="165"/>
    </row>
    <row r="91" spans="1:6" x14ac:dyDescent="0.25">
      <c r="A91" s="139"/>
      <c r="B91" s="139"/>
      <c r="C91" s="163"/>
      <c r="D91" s="164"/>
      <c r="E91" s="165"/>
    </row>
    <row r="92" spans="1:6" x14ac:dyDescent="0.25">
      <c r="A92" s="139"/>
      <c r="B92" s="139"/>
      <c r="C92" s="163"/>
      <c r="D92" s="164"/>
      <c r="E92" s="165"/>
    </row>
    <row r="93" spans="1:6" x14ac:dyDescent="0.25">
      <c r="A93" s="139"/>
      <c r="B93" s="139"/>
      <c r="C93" s="163"/>
      <c r="D93" s="164"/>
      <c r="E93" s="165"/>
    </row>
  </sheetData>
  <mergeCells count="27">
    <mergeCell ref="B1:E1"/>
    <mergeCell ref="A18:E18"/>
    <mergeCell ref="A73:E73"/>
    <mergeCell ref="A9:E9"/>
    <mergeCell ref="B10:B11"/>
    <mergeCell ref="C10:C11"/>
    <mergeCell ref="D10:D11"/>
    <mergeCell ref="E10:E11"/>
    <mergeCell ref="A10:A11"/>
    <mergeCell ref="B28:E28"/>
    <mergeCell ref="B37:E37"/>
    <mergeCell ref="C2:E4"/>
    <mergeCell ref="A6:E6"/>
    <mergeCell ref="A19:E19"/>
    <mergeCell ref="B7:E7"/>
    <mergeCell ref="A5:E5"/>
    <mergeCell ref="B85:D85"/>
    <mergeCell ref="B86:D86"/>
    <mergeCell ref="B21:E21"/>
    <mergeCell ref="B72:E72"/>
    <mergeCell ref="B46:D46"/>
    <mergeCell ref="B47:E47"/>
    <mergeCell ref="B58:E58"/>
    <mergeCell ref="B62:E62"/>
    <mergeCell ref="B78:E78"/>
    <mergeCell ref="B60:E60"/>
    <mergeCell ref="B75:E75"/>
  </mergeCells>
  <phoneticPr fontId="9" type="noConversion"/>
  <pageMargins left="0.23622047244094491" right="3.937007874015748E-2" top="0.55118110236220474" bottom="0.15748031496062992" header="0.11811023622047245" footer="0.11811023622047245"/>
  <pageSetup paperSize="9" scale="90" fitToHeight="2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2022</vt:lpstr>
      <vt:lpstr>'2022'!Область_печати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cp:lastPrinted>2023-04-15T06:16:47Z</cp:lastPrinted>
  <dcterms:created xsi:type="dcterms:W3CDTF">2014-12-23T19:10:12Z</dcterms:created>
  <dcterms:modified xsi:type="dcterms:W3CDTF">2026-02-20T10:54:46Z</dcterms:modified>
</cp:coreProperties>
</file>